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45" windowWidth="19980" windowHeight="8280"/>
  </bookViews>
  <sheets>
    <sheet name="Rebate Amount" sheetId="6" r:id="rId1"/>
    <sheet name="Expenditures" sheetId="5" r:id="rId2"/>
    <sheet name="Closing Rev" sheetId="2" r:id="rId3"/>
  </sheets>
  <externalReferences>
    <externalReference r:id="rId4"/>
  </externalReferences>
  <calcPr calcId="162913"/>
</workbook>
</file>

<file path=xl/calcChain.xml><?xml version="1.0" encoding="utf-8"?>
<calcChain xmlns="http://schemas.openxmlformats.org/spreadsheetml/2006/main">
  <c r="M13" i="6" l="1"/>
  <c r="M12" i="6"/>
  <c r="M4" i="6"/>
  <c r="M3" i="6"/>
  <c r="F5" i="2" l="1"/>
  <c r="I4" i="2" s="1"/>
  <c r="D4" i="2"/>
  <c r="H4" i="2" s="1"/>
  <c r="B4" i="2"/>
  <c r="A4" i="2"/>
  <c r="D3" i="2"/>
  <c r="H3" i="2" s="1"/>
  <c r="B3" i="2"/>
  <c r="A3" i="2"/>
  <c r="D2" i="2"/>
  <c r="H2" i="2" s="1"/>
  <c r="B2" i="2"/>
  <c r="A2" i="2"/>
  <c r="I2" i="2" l="1"/>
</calcChain>
</file>

<file path=xl/sharedStrings.xml><?xml version="1.0" encoding="utf-8"?>
<sst xmlns="http://schemas.openxmlformats.org/spreadsheetml/2006/main" count="481" uniqueCount="129">
  <si>
    <t>Fund</t>
  </si>
  <si>
    <t>Agency</t>
  </si>
  <si>
    <t>Budget Account Code</t>
  </si>
  <si>
    <t>Cat</t>
  </si>
  <si>
    <t>Activity Code</t>
  </si>
  <si>
    <t>Object Code</t>
  </si>
  <si>
    <t>Dollar Amount</t>
  </si>
  <si>
    <t>Vendor Number</t>
  </si>
  <si>
    <t>Vendor Name</t>
  </si>
  <si>
    <t>Line Description</t>
  </si>
  <si>
    <t>Acceptance Date</t>
  </si>
  <si>
    <t>101</t>
  </si>
  <si>
    <t>-</t>
  </si>
  <si>
    <t>03</t>
  </si>
  <si>
    <t>6250</t>
  </si>
  <si>
    <t>T81090039</t>
  </si>
  <si>
    <t xml:space="preserve">FIA CARD SERVICES NA          </t>
  </si>
  <si>
    <t>02</t>
  </si>
  <si>
    <t>6150</t>
  </si>
  <si>
    <t>10</t>
  </si>
  <si>
    <t>7200</t>
  </si>
  <si>
    <t>12</t>
  </si>
  <si>
    <t>3650</t>
  </si>
  <si>
    <t>ADMIN</t>
  </si>
  <si>
    <t>0700</t>
  </si>
  <si>
    <t>0485</t>
  </si>
  <si>
    <t>TC431161601</t>
  </si>
  <si>
    <t>431</t>
  </si>
  <si>
    <t>1668</t>
  </si>
  <si>
    <t>2005</t>
  </si>
  <si>
    <t>STATE16A</t>
  </si>
  <si>
    <t>SOUTHWES  5262405384655 - P</t>
  </si>
  <si>
    <t>TC431344501</t>
  </si>
  <si>
    <t>0597</t>
  </si>
  <si>
    <t>1673</t>
  </si>
  <si>
    <t>2003</t>
  </si>
  <si>
    <t>1240116A</t>
  </si>
  <si>
    <t>UNITED    01624690151980</t>
  </si>
  <si>
    <t>TC431100601</t>
  </si>
  <si>
    <t>1693</t>
  </si>
  <si>
    <t>SOUTHWES  5262191126502 - P</t>
  </si>
  <si>
    <t>SOUTHWES  5262186841913 - P</t>
  </si>
  <si>
    <t>0665</t>
  </si>
  <si>
    <t>1696</t>
  </si>
  <si>
    <t>DELTA     00623394695814 -</t>
  </si>
  <si>
    <t>SOUTHWES  5262405386407 - P</t>
  </si>
  <si>
    <t>0130</t>
  </si>
  <si>
    <t>1578</t>
  </si>
  <si>
    <t>1240116D</t>
  </si>
  <si>
    <t>AMERICAN  00123736792756 -</t>
  </si>
  <si>
    <t>TC431191601</t>
  </si>
  <si>
    <t>0501</t>
  </si>
  <si>
    <t>SOUTHWES  5262414038504 - P</t>
  </si>
  <si>
    <t>TC431222501</t>
  </si>
  <si>
    <t>1240115A</t>
  </si>
  <si>
    <t>SOUTHWES  5262124794944</t>
  </si>
  <si>
    <t>SOUTHWES  5262414039498 - P</t>
  </si>
  <si>
    <t>TC431253501</t>
  </si>
  <si>
    <t>1240115D</t>
  </si>
  <si>
    <t>UNITED    01624612834902</t>
  </si>
  <si>
    <t>UNITED    01624612834880</t>
  </si>
  <si>
    <t>SOUTHWES  5262134748062</t>
  </si>
  <si>
    <t>TC431283501</t>
  </si>
  <si>
    <t>UNITED    01624633183283</t>
  </si>
  <si>
    <t>UNITED    01624633183261</t>
  </si>
  <si>
    <t>UNITED    01624633183246</t>
  </si>
  <si>
    <t>UNITED    01624633183294</t>
  </si>
  <si>
    <t>UNITED    01624633183250</t>
  </si>
  <si>
    <t>UNITED    01624633183235</t>
  </si>
  <si>
    <t>UNITED    01624633183272</t>
  </si>
  <si>
    <t>TC431041601</t>
  </si>
  <si>
    <t>SOUTHWES  5262172015281 - P</t>
  </si>
  <si>
    <t>SOUTHWES  5262173509807 - P</t>
  </si>
  <si>
    <t>SOUTHWES  5262172000732 - P</t>
  </si>
  <si>
    <t>TC431314501</t>
  </si>
  <si>
    <t>SOUTHWES  5262149318918</t>
  </si>
  <si>
    <t>SOUTHWES  5262171990626 - P</t>
  </si>
  <si>
    <t>SOUTHWES  5262417626728 - P</t>
  </si>
  <si>
    <t>UNITED    01624689047892</t>
  </si>
  <si>
    <t>SOUTHWES  5262417628196 - P</t>
  </si>
  <si>
    <t>3650 Total</t>
  </si>
  <si>
    <t>Grand Total</t>
  </si>
  <si>
    <t>GENERAL FUND</t>
  </si>
  <si>
    <t>REVERSIONS</t>
  </si>
  <si>
    <t>Org
Code</t>
  </si>
  <si>
    <t>Sub
Org</t>
  </si>
  <si>
    <t>Func
Code</t>
  </si>
  <si>
    <t>Job
No.</t>
  </si>
  <si>
    <t>431 Total</t>
  </si>
  <si>
    <t>MILITARY</t>
  </si>
  <si>
    <t>APPROPRIATION CONTROL</t>
  </si>
  <si>
    <t>↓</t>
  </si>
  <si>
    <t>DEPT OF DEFENSE FUNDS</t>
  </si>
  <si>
    <t>AGENCY</t>
  </si>
  <si>
    <t>Budget
Account</t>
  </si>
  <si>
    <t>Agency
No.</t>
  </si>
  <si>
    <t>Budget Account
Description</t>
  </si>
  <si>
    <t>GL</t>
  </si>
  <si>
    <t>GL Description</t>
  </si>
  <si>
    <t>FY2016
Revenue Actuals</t>
  </si>
  <si>
    <t>Fund Type</t>
  </si>
  <si>
    <t>Funding
% of Total</t>
  </si>
  <si>
    <t>Rebate Goes To:</t>
  </si>
  <si>
    <t>STATE OF NEVADA--TRAVEL CARD</t>
  </si>
  <si>
    <t>Corporate</t>
  </si>
  <si>
    <t>CTA</t>
  </si>
  <si>
    <t>431-NV MILITARY</t>
  </si>
  <si>
    <t>4855</t>
  </si>
  <si>
    <t>→</t>
  </si>
  <si>
    <t>STATE OF NEVADA--CORP COMBINED</t>
  </si>
  <si>
    <t>Individual</t>
  </si>
  <si>
    <t>ICL</t>
  </si>
  <si>
    <t>431-NV MILITARY IL</t>
  </si>
  <si>
    <t>Client ID</t>
  </si>
  <si>
    <t>Billing Type</t>
  </si>
  <si>
    <t>Type</t>
  </si>
  <si>
    <t>Company #</t>
  </si>
  <si>
    <t>Name</t>
  </si>
  <si>
    <t>Account 
last 4 #'s</t>
  </si>
  <si>
    <t>Total Rebate Due (incl. GI)</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</si>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</sst>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m\-yyyy"/>
    <numFmt numFmtId="166" formatCode="0000"/>
    <numFmt numFmtId="167" formatCode="&quot;$&quot;#,##0.00"/>
  </numFmts>
  <fonts count="8" x14ac:knownFonts="1">
    <font>
      <sz val="12"/>
      <color theme="1"/>
      <name val="Times New Roman"/>
      <family val="2"/>
    </font>
    <font>
      <sz val="12"/>
      <color theme="1"/>
      <name val="Times New Roman"/>
      <family val="2"/>
    </font>
    <font>
      <sz val="10"/>
      <name val="Arial"/>
      <family val="2"/>
    </font>
    <font>
      <sz val="10"/>
      <color indexed="8"/>
      <name val="Arial"/>
      <family val="2"/>
    </font>
    <font>
      <sz val="11"/>
      <color theme="1"/>
      <name val="Calibri"/>
      <family val="2"/>
      <scheme val="minor"/>
    </font>
    <font>
      <sz val="11"/>
      <name val="Calibri"/>
      <family val="2"/>
      <scheme val="minor"/>
    </font>
    <font>
      <sz val="11"/>
      <color indexed="8"/>
      <name val="Calibri"/>
      <family val="2"/>
      <scheme val="minor"/>
    </font>
    <font>
      <b/>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0CFF7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15FF7F"/>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0" fontId="1" fillId="0" borderId="0"/>
    <xf numFmtId="9" fontId="1" fillId="0" borderId="0" applyFont="0" applyFill="0" applyBorder="0" applyAlignment="0" applyProtection="0"/>
  </cellStyleXfs>
  <cellXfs count="84">
    <xf numFmtId="0" fontId="0" fillId="0" borderId="0" xfId="0"/>
    <xf numFmtId="0" fontId="4" fillId="0" borderId="0" xfId="0" applyFont="1" applyFill="1"/>
    <xf numFmtId="0" fontId="4" fillId="3" borderId="0" xfId="0" applyFont="1" applyFill="1"/>
    <xf numFmtId="0" fontId="4" fillId="3" borderId="0" xfId="0" applyFont="1" applyFill="1" applyAlignment="1">
      <alignment horizontal="center"/>
    </xf>
    <xf numFmtId="1" fontId="5" fillId="3" borderId="0" xfId="0" applyNumberFormat="1" applyFont="1" applyFill="1" applyAlignment="1">
      <alignment horizontal="center"/>
    </xf>
    <xf numFmtId="0" fontId="5" fillId="3" borderId="0" xfId="0" applyFont="1" applyFill="1"/>
    <xf numFmtId="166" fontId="5" fillId="3" borderId="0" xfId="0" applyNumberFormat="1" applyFont="1" applyFill="1" applyAlignment="1">
      <alignment horizontal="center"/>
    </xf>
    <xf numFmtId="167" fontId="5" fillId="3" borderId="0" xfId="0" applyNumberFormat="1" applyFont="1" applyFill="1"/>
    <xf numFmtId="9" fontId="5" fillId="3" borderId="0" xfId="1" applyNumberFormat="1" applyFont="1" applyFill="1" applyAlignment="1">
      <alignment horizontal="center"/>
    </xf>
    <xf numFmtId="49" fontId="5" fillId="3" borderId="0" xfId="0" applyNumberFormat="1" applyFont="1" applyFill="1" applyAlignment="1">
      <alignment horizontal="center"/>
    </xf>
    <xf numFmtId="9" fontId="5" fillId="3" borderId="0" xfId="1" applyFont="1" applyFill="1" applyAlignment="1">
      <alignment horizontal="right"/>
    </xf>
    <xf numFmtId="0" fontId="4" fillId="3" borderId="0" xfId="0" applyFont="1" applyFill="1" applyAlignment="1"/>
    <xf numFmtId="4" fontId="4" fillId="3" borderId="0" xfId="1" applyNumberFormat="1" applyFont="1" applyFill="1" applyAlignment="1">
      <alignment horizontal="right"/>
    </xf>
    <xf numFmtId="0" fontId="4" fillId="4" borderId="0" xfId="0" applyFont="1" applyFill="1" applyAlignment="1">
      <alignment horizontal="center"/>
    </xf>
    <xf numFmtId="1" fontId="5" fillId="4" borderId="0" xfId="0" applyNumberFormat="1" applyFont="1" applyFill="1" applyAlignment="1">
      <alignment horizontal="center"/>
    </xf>
    <xf numFmtId="0" fontId="5" fillId="4" borderId="0" xfId="0" applyFont="1" applyFill="1"/>
    <xf numFmtId="167" fontId="5" fillId="4" borderId="0" xfId="0" applyNumberFormat="1" applyFont="1" applyFill="1"/>
    <xf numFmtId="9" fontId="5" fillId="4" borderId="0" xfId="1" applyNumberFormat="1" applyFont="1" applyFill="1" applyAlignment="1">
      <alignment horizontal="center"/>
    </xf>
    <xf numFmtId="49" fontId="5" fillId="4" borderId="0" xfId="1" applyNumberFormat="1" applyFont="1" applyFill="1" applyAlignment="1">
      <alignment horizontal="center"/>
    </xf>
    <xf numFmtId="9" fontId="5" fillId="4" borderId="0" xfId="1" applyFont="1" applyFill="1" applyAlignment="1">
      <alignment horizontal="right"/>
    </xf>
    <xf numFmtId="0" fontId="4" fillId="4" borderId="0" xfId="0" applyFont="1" applyFill="1" applyAlignment="1"/>
    <xf numFmtId="4" fontId="4" fillId="4" borderId="0" xfId="1" applyNumberFormat="1" applyFont="1" applyFill="1" applyAlignment="1">
      <alignment horizontal="right"/>
    </xf>
    <xf numFmtId="0" fontId="4" fillId="5" borderId="0" xfId="0" applyFont="1" applyFill="1"/>
    <xf numFmtId="0" fontId="4" fillId="5" borderId="0" xfId="0" applyFont="1" applyFill="1" applyAlignment="1">
      <alignment horizontal="center"/>
    </xf>
    <xf numFmtId="1" fontId="5" fillId="5" borderId="0" xfId="0" applyNumberFormat="1" applyFont="1" applyFill="1" applyAlignment="1">
      <alignment horizontal="center"/>
    </xf>
    <xf numFmtId="0" fontId="5" fillId="5" borderId="0" xfId="0" applyFont="1" applyFill="1"/>
    <xf numFmtId="166" fontId="5" fillId="5" borderId="0" xfId="0" applyNumberFormat="1" applyFont="1" applyFill="1" applyAlignment="1">
      <alignment horizontal="center"/>
    </xf>
    <xf numFmtId="167" fontId="5" fillId="5" borderId="0" xfId="0" applyNumberFormat="1" applyFont="1" applyFill="1"/>
    <xf numFmtId="9" fontId="5" fillId="5" borderId="0" xfId="1" applyNumberFormat="1" applyFont="1" applyFill="1" applyAlignment="1">
      <alignment horizontal="center"/>
    </xf>
    <xf numFmtId="49" fontId="5" fillId="5" borderId="0" xfId="0" applyNumberFormat="1" applyFont="1" applyFill="1" applyAlignment="1">
      <alignment horizontal="center"/>
    </xf>
    <xf numFmtId="9" fontId="5" fillId="5" borderId="0" xfId="1" applyFont="1" applyFill="1" applyAlignment="1">
      <alignment horizontal="right"/>
    </xf>
    <xf numFmtId="0" fontId="4" fillId="5" borderId="0" xfId="0" applyFont="1" applyFill="1" applyAlignment="1"/>
    <xf numFmtId="4" fontId="4" fillId="5" borderId="0" xfId="1" applyNumberFormat="1" applyFont="1" applyFill="1" applyAlignment="1">
      <alignment horizontal="right"/>
    </xf>
    <xf numFmtId="49" fontId="5" fillId="5" borderId="0" xfId="1" applyNumberFormat="1" applyFont="1" applyFill="1" applyAlignment="1">
      <alignment horizontal="center"/>
    </xf>
    <xf numFmtId="0" fontId="6" fillId="0" borderId="1" xfId="2" applyFont="1" applyFill="1" applyBorder="1" applyAlignment="1">
      <alignment horizontal="center" wrapText="1"/>
    </xf>
    <xf numFmtId="0" fontId="6" fillId="2" borderId="2" xfId="2" applyFont="1" applyFill="1" applyBorder="1" applyAlignment="1">
      <alignment horizontal="left" vertical="top"/>
    </xf>
    <xf numFmtId="0" fontId="6" fillId="2" borderId="2" xfId="2" applyFont="1" applyFill="1" applyBorder="1" applyAlignment="1">
      <alignment horizontal="center" vertical="top"/>
    </xf>
    <xf numFmtId="0" fontId="6" fillId="2" borderId="0" xfId="2" applyFont="1" applyFill="1" applyBorder="1" applyAlignment="1">
      <alignment horizontal="left" vertical="top"/>
    </xf>
    <xf numFmtId="0" fontId="6" fillId="2" borderId="0" xfId="2" applyFont="1" applyFill="1" applyBorder="1" applyAlignment="1">
      <alignment horizontal="center" vertical="top"/>
    </xf>
    <xf numFmtId="0" fontId="7" fillId="0" borderId="0" xfId="0" applyFont="1" applyAlignment="1">
      <alignment horizontal="left" wrapText="1"/>
    </xf>
    <xf numFmtId="0" fontId="4" fillId="0" borderId="0" xfId="0" applyFont="1"/>
    <xf numFmtId="0" fontId="4" fillId="0" borderId="0" xfId="0" applyFont="1" applyAlignment="1">
      <alignment horizontal="center" wrapText="1"/>
    </xf>
    <xf numFmtId="0" fontId="4" fillId="3" borderId="0" xfId="0" applyFont="1" applyFill="1" applyAlignment="1">
      <alignment horizontal="left" wrapText="1"/>
    </xf>
    <xf numFmtId="0" fontId="4" fillId="7" borderId="0" xfId="0" applyFont="1" applyFill="1" applyAlignment="1">
      <alignment horizontal="left" wrapText="1"/>
    </xf>
    <xf numFmtId="0" fontId="4" fillId="5" borderId="0" xfId="0" applyFont="1" applyFill="1" applyAlignment="1">
      <alignment wrapText="1"/>
    </xf>
    <xf numFmtId="0" fontId="4" fillId="5" borderId="0" xfId="0" applyFont="1" applyFill="1" applyAlignment="1"/>
    <xf numFmtId="0" fontId="7" fillId="6" borderId="0" xfId="4" applyFont="1" applyFill="1" applyAlignment="1">
      <alignment horizontal="center" wrapText="1"/>
    </xf>
    <xf numFmtId="40" fontId="7" fillId="6" borderId="0" xfId="4" applyNumberFormat="1" applyFont="1" applyFill="1" applyAlignment="1">
      <alignment horizontal="center" wrapText="1"/>
    </xf>
    <xf numFmtId="9" fontId="7" fillId="6" borderId="0" xfId="5" applyFont="1" applyFill="1" applyAlignment="1">
      <alignment horizontal="center" wrapText="1"/>
    </xf>
    <xf numFmtId="10" fontId="4" fillId="6" borderId="0" xfId="5" applyNumberFormat="1" applyFont="1" applyFill="1" applyAlignment="1">
      <alignment horizontal="center" wrapText="1"/>
    </xf>
    <xf numFmtId="0" fontId="4" fillId="6" borderId="0" xfId="4" applyFont="1" applyFill="1" applyAlignment="1">
      <alignment horizontal="center" wrapText="1"/>
    </xf>
    <xf numFmtId="0" fontId="4" fillId="3" borderId="0" xfId="0" applyFont="1" applyFill="1" applyAlignment="1">
      <alignment wrapText="1"/>
    </xf>
    <xf numFmtId="40" fontId="4" fillId="3" borderId="0" xfId="0" applyNumberFormat="1" applyFont="1" applyFill="1"/>
    <xf numFmtId="10" fontId="4" fillId="3" borderId="0" xfId="1" applyNumberFormat="1" applyFont="1" applyFill="1" applyAlignment="1">
      <alignment wrapText="1"/>
    </xf>
    <xf numFmtId="10" fontId="4" fillId="3" borderId="0" xfId="1" applyNumberFormat="1" applyFont="1" applyFill="1" applyAlignment="1">
      <alignment horizontal="center" wrapText="1"/>
    </xf>
    <xf numFmtId="10" fontId="4" fillId="3" borderId="0" xfId="1" applyNumberFormat="1" applyFont="1" applyFill="1" applyAlignment="1">
      <alignment horizontal="center" vertical="center" wrapText="1"/>
    </xf>
    <xf numFmtId="0" fontId="4" fillId="4" borderId="0" xfId="0" applyFont="1" applyFill="1" applyAlignment="1">
      <alignment wrapText="1"/>
    </xf>
    <xf numFmtId="40" fontId="4" fillId="4" borderId="0" xfId="0" applyNumberFormat="1" applyFont="1" applyFill="1"/>
    <xf numFmtId="10" fontId="4" fillId="4" borderId="0" xfId="1" applyNumberFormat="1" applyFont="1" applyFill="1" applyAlignment="1">
      <alignment wrapText="1"/>
    </xf>
    <xf numFmtId="10" fontId="4" fillId="4" borderId="0" xfId="1" applyNumberFormat="1" applyFont="1" applyFill="1" applyAlignment="1">
      <alignment horizontal="center" wrapText="1"/>
    </xf>
    <xf numFmtId="0" fontId="7"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40" fontId="7" fillId="0" borderId="0" xfId="0" applyNumberFormat="1" applyFont="1"/>
    <xf numFmtId="40" fontId="4" fillId="0" borderId="0" xfId="0" applyNumberFormat="1" applyFont="1"/>
    <xf numFmtId="10" fontId="4" fillId="0" borderId="0" xfId="1" applyNumberFormat="1" applyFont="1" applyAlignment="1">
      <alignment wrapText="1"/>
    </xf>
    <xf numFmtId="10" fontId="4" fillId="0" borderId="0" xfId="1" applyNumberFormat="1" applyFont="1" applyAlignment="1">
      <alignment horizontal="center" wrapText="1"/>
    </xf>
    <xf numFmtId="1" fontId="4" fillId="0" borderId="0" xfId="0" applyNumberFormat="1" applyFont="1"/>
    <xf numFmtId="164" fontId="6" fillId="2" borderId="2" xfId="2" applyNumberFormat="1" applyFont="1" applyFill="1" applyBorder="1" applyAlignment="1">
      <alignment horizontal="right" vertical="top"/>
    </xf>
    <xf numFmtId="165" fontId="6" fillId="2" borderId="2" xfId="2" applyNumberFormat="1" applyFont="1" applyFill="1" applyBorder="1" applyAlignment="1">
      <alignment horizontal="left" vertical="top"/>
    </xf>
    <xf numFmtId="164" fontId="6" fillId="2" borderId="0" xfId="2" applyNumberFormat="1" applyFont="1" applyFill="1" applyBorder="1" applyAlignment="1">
      <alignment horizontal="right" vertical="top"/>
    </xf>
    <xf numFmtId="165" fontId="6" fillId="2" borderId="0" xfId="2" applyNumberFormat="1" applyFont="1" applyFill="1" applyBorder="1" applyAlignment="1">
      <alignment horizontal="left" vertical="top"/>
    </xf>
    <xf numFmtId="0" fontId="7" fillId="6" borderId="0" xfId="0" applyFont="1" applyFill="1" applyAlignment="1">
      <alignment horizontal="center" wrapText="1"/>
    </xf>
    <xf numFmtId="9" fontId="7" fillId="6" borderId="0" xfId="1" applyNumberFormat="1" applyFont="1" applyFill="1" applyAlignment="1">
      <alignment horizontal="center" wrapText="1"/>
    </xf>
    <xf numFmtId="49" fontId="7" fillId="6" borderId="0" xfId="0" applyNumberFormat="1" applyFont="1" applyFill="1" applyAlignment="1">
      <alignment horizontal="center" wrapText="1"/>
    </xf>
    <xf numFmtId="40" fontId="7" fillId="6" borderId="0" xfId="0" applyNumberFormat="1" applyFont="1" applyFill="1" applyAlignment="1">
      <alignment horizontal="center" wrapText="1"/>
    </xf>
    <xf numFmtId="9" fontId="7" fillId="6" borderId="0" xfId="0" applyNumberFormat="1" applyFont="1" applyFill="1" applyAlignment="1">
      <alignment horizontal="center" wrapText="1"/>
    </xf>
    <xf numFmtId="4" fontId="7" fillId="6" borderId="0" xfId="1" applyNumberFormat="1" applyFont="1" applyFill="1" applyAlignment="1">
      <alignment horizontal="center" wrapText="1"/>
    </xf>
    <xf numFmtId="40" fontId="4" fillId="3" borderId="0" xfId="0" applyNumberFormat="1" applyFont="1" applyFill="1" applyAlignment="1"/>
    <xf numFmtId="0" fontId="4" fillId="0" borderId="0" xfId="0" applyFont="1" applyAlignment="1"/>
    <xf numFmtId="0" fontId="6" fillId="2" borderId="2" xfId="2" applyFont="1" applyFill="1" applyBorder="1" applyAlignment="1">
      <alignment horizontal="left"/>
    </xf>
    <xf numFmtId="0" fontId="6" fillId="2" borderId="2" xfId="2" applyFont="1" applyFill="1" applyBorder="1" applyAlignment="1">
      <alignment horizontal="center"/>
    </xf>
    <xf numFmtId="164" fontId="6" fillId="2" borderId="2" xfId="2" applyNumberFormat="1" applyFont="1" applyFill="1" applyBorder="1" applyAlignment="1">
      <alignment horizontal="right"/>
    </xf>
    <xf numFmtId="165" fontId="6" fillId="2" borderId="2" xfId="2" applyNumberFormat="1" applyFont="1" applyFill="1" applyBorder="1" applyAlignment="1">
      <alignment horizontal="left"/>
    </xf>
  </cellXfs>
  <cellStyles count="6">
    <cellStyle name="Normal" xfId="0" builtinId="0"/>
    <cellStyle name="Normal 2" xfId="3"/>
    <cellStyle name="Normal 3" xfId="4"/>
    <cellStyle name="Normal_Sheet1" xfId="2"/>
    <cellStyle name="Percent" xfId="1" builtinId="5"/>
    <cellStyle name="Percent 2" xfId="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Copy%20of%20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selection activeCell="A16" sqref="A16"/>
    </sheetView>
  </sheetViews>
  <sheetFormatPr defaultRowHeight="15" x14ac:dyDescent="0.25"/>
  <cols>
    <col min="1" max="1" width="30" style="40" bestFit="1" customWidth="1"/>
    <col min="2" max="2" width="8.625" style="40" bestFit="1" customWidth="1"/>
    <col min="3" max="3" width="6.375" style="40" customWidth="1"/>
    <col min="4" max="4" width="11.5" style="40" customWidth="1"/>
    <col min="5" max="5" width="15.75" style="40" bestFit="1" customWidth="1"/>
    <col min="6" max="6" width="7.375" style="40" customWidth="1"/>
    <col min="7" max="7" width="14.125" style="40" customWidth="1"/>
    <col min="8" max="8" width="9.375" style="40" customWidth="1"/>
    <col min="9" max="9" width="11.375" style="40" customWidth="1"/>
    <col min="10" max="10" width="14.875" style="40" customWidth="1"/>
    <col min="11" max="11" width="8.25" style="40" customWidth="1"/>
    <col min="12" max="12" width="13.5" style="40" bestFit="1" customWidth="1"/>
    <col min="13" max="13" width="12.5" style="40" customWidth="1"/>
    <col min="14" max="16384" width="9" style="40"/>
  </cols>
  <sheetData>
    <row r="1" spans="1:13" ht="74.25" customHeight="1" x14ac:dyDescent="0.25">
      <c r="A1" s="39" t="s">
        <v>128</v>
      </c>
      <c r="B1" s="39"/>
      <c r="C1" s="39"/>
      <c r="D1" s="39"/>
      <c r="E1" s="39"/>
      <c r="F1" s="39"/>
      <c r="G1" s="39"/>
      <c r="H1" s="39"/>
      <c r="I1" s="39"/>
      <c r="J1" s="39"/>
      <c r="K1" s="39"/>
      <c r="L1" s="39"/>
      <c r="M1" s="39"/>
    </row>
    <row r="2" spans="1:13" s="41" customFormat="1" ht="45" x14ac:dyDescent="0.25">
      <c r="A2" s="72" t="s">
        <v>113</v>
      </c>
      <c r="B2" s="72" t="s">
        <v>114</v>
      </c>
      <c r="C2" s="72" t="s">
        <v>115</v>
      </c>
      <c r="D2" s="72" t="s">
        <v>116</v>
      </c>
      <c r="E2" s="72" t="s">
        <v>117</v>
      </c>
      <c r="F2" s="72" t="s">
        <v>118</v>
      </c>
      <c r="G2" s="72" t="s">
        <v>119</v>
      </c>
      <c r="H2" s="73" t="s">
        <v>120</v>
      </c>
      <c r="I2" s="74" t="s">
        <v>94</v>
      </c>
      <c r="J2" s="75" t="s">
        <v>121</v>
      </c>
      <c r="K2" s="76" t="s">
        <v>122</v>
      </c>
      <c r="L2" s="72" t="s">
        <v>123</v>
      </c>
      <c r="M2" s="77" t="s">
        <v>124</v>
      </c>
    </row>
    <row r="3" spans="1:13" x14ac:dyDescent="0.25">
      <c r="A3" s="2" t="s">
        <v>103</v>
      </c>
      <c r="B3" s="2" t="s">
        <v>104</v>
      </c>
      <c r="C3" s="3" t="s">
        <v>105</v>
      </c>
      <c r="D3" s="4">
        <v>6643320</v>
      </c>
      <c r="E3" s="5" t="s">
        <v>106</v>
      </c>
      <c r="F3" s="6" t="s">
        <v>107</v>
      </c>
      <c r="G3" s="7">
        <v>277.71321799999998</v>
      </c>
      <c r="H3" s="8" t="s">
        <v>108</v>
      </c>
      <c r="I3" s="9">
        <v>3650</v>
      </c>
      <c r="J3" s="10" t="s">
        <v>108</v>
      </c>
      <c r="K3" s="8">
        <v>0.1389</v>
      </c>
      <c r="L3" s="11" t="s">
        <v>82</v>
      </c>
      <c r="M3" s="12">
        <f>+G3*K3</f>
        <v>38.5743659802</v>
      </c>
    </row>
    <row r="4" spans="1:13" x14ac:dyDescent="0.25">
      <c r="A4" s="13" t="s">
        <v>91</v>
      </c>
      <c r="B4" s="13" t="s">
        <v>91</v>
      </c>
      <c r="C4" s="13" t="s">
        <v>91</v>
      </c>
      <c r="D4" s="14">
        <v>6643320</v>
      </c>
      <c r="E4" s="15" t="s">
        <v>106</v>
      </c>
      <c r="F4" s="13" t="s">
        <v>91</v>
      </c>
      <c r="G4" s="16"/>
      <c r="H4" s="17" t="s">
        <v>108</v>
      </c>
      <c r="I4" s="18" t="s">
        <v>108</v>
      </c>
      <c r="J4" s="19" t="s">
        <v>108</v>
      </c>
      <c r="K4" s="17">
        <v>0.86109999999999998</v>
      </c>
      <c r="L4" s="20" t="s">
        <v>93</v>
      </c>
      <c r="M4" s="21">
        <f>+G3*K4</f>
        <v>239.13885201979997</v>
      </c>
    </row>
    <row r="7" spans="1:13" s="1" customFormat="1" ht="47.25" customHeight="1" x14ac:dyDescent="0.25">
      <c r="A7" s="42" t="s">
        <v>126</v>
      </c>
      <c r="B7" s="42"/>
      <c r="C7" s="42"/>
      <c r="D7" s="42"/>
      <c r="E7" s="42"/>
      <c r="F7" s="42"/>
      <c r="G7" s="42"/>
      <c r="H7" s="42"/>
      <c r="I7" s="42"/>
      <c r="J7" s="42"/>
      <c r="K7" s="42"/>
      <c r="L7" s="42"/>
      <c r="M7" s="42"/>
    </row>
    <row r="9" spans="1:13" ht="64.5" customHeight="1" x14ac:dyDescent="0.25">
      <c r="A9" s="43" t="s">
        <v>127</v>
      </c>
      <c r="B9" s="43"/>
      <c r="C9" s="43"/>
      <c r="D9" s="43"/>
      <c r="E9" s="43"/>
      <c r="F9" s="43"/>
      <c r="G9" s="43"/>
      <c r="H9" s="43"/>
      <c r="I9" s="43"/>
      <c r="J9" s="43"/>
      <c r="K9" s="43"/>
      <c r="L9" s="43"/>
      <c r="M9" s="43"/>
    </row>
    <row r="12" spans="1:13" x14ac:dyDescent="0.25">
      <c r="A12" s="22" t="s">
        <v>109</v>
      </c>
      <c r="B12" s="22" t="s">
        <v>110</v>
      </c>
      <c r="C12" s="23" t="s">
        <v>111</v>
      </c>
      <c r="D12" s="24">
        <v>6643321</v>
      </c>
      <c r="E12" s="25" t="s">
        <v>112</v>
      </c>
      <c r="F12" s="26" t="s">
        <v>20</v>
      </c>
      <c r="G12" s="27">
        <v>42.205054000000004</v>
      </c>
      <c r="H12" s="28" t="s">
        <v>108</v>
      </c>
      <c r="I12" s="29">
        <v>3650</v>
      </c>
      <c r="J12" s="30" t="s">
        <v>108</v>
      </c>
      <c r="K12" s="28">
        <v>0.1389</v>
      </c>
      <c r="L12" s="31" t="s">
        <v>82</v>
      </c>
      <c r="M12" s="32">
        <f>+G12*K12</f>
        <v>5.8622820006000005</v>
      </c>
    </row>
    <row r="13" spans="1:13" x14ac:dyDescent="0.25">
      <c r="A13" s="23" t="s">
        <v>91</v>
      </c>
      <c r="B13" s="23" t="s">
        <v>91</v>
      </c>
      <c r="C13" s="23" t="s">
        <v>91</v>
      </c>
      <c r="D13" s="24">
        <v>6643321</v>
      </c>
      <c r="E13" s="25" t="s">
        <v>112</v>
      </c>
      <c r="F13" s="23" t="s">
        <v>91</v>
      </c>
      <c r="G13" s="27"/>
      <c r="H13" s="28" t="s">
        <v>108</v>
      </c>
      <c r="I13" s="33" t="s">
        <v>108</v>
      </c>
      <c r="J13" s="30" t="s">
        <v>108</v>
      </c>
      <c r="K13" s="28">
        <v>0.86109999999999998</v>
      </c>
      <c r="L13" s="31" t="s">
        <v>93</v>
      </c>
      <c r="M13" s="32">
        <f>+G12*K13</f>
        <v>36.3427719994</v>
      </c>
    </row>
    <row r="14" spans="1:13" x14ac:dyDescent="0.25">
      <c r="A14" s="44" t="s">
        <v>125</v>
      </c>
      <c r="B14" s="45"/>
      <c r="C14" s="45"/>
      <c r="D14" s="45"/>
      <c r="E14" s="45"/>
      <c r="F14" s="45"/>
      <c r="G14" s="45"/>
      <c r="H14" s="45"/>
      <c r="I14" s="45"/>
      <c r="J14" s="45"/>
      <c r="K14" s="45"/>
      <c r="L14" s="45"/>
      <c r="M14" s="45"/>
    </row>
  </sheetData>
  <mergeCells count="4">
    <mergeCell ref="A1:M1"/>
    <mergeCell ref="A14:M14"/>
    <mergeCell ref="A7:M7"/>
    <mergeCell ref="A9: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J21" sqref="J21"/>
    </sheetView>
  </sheetViews>
  <sheetFormatPr defaultRowHeight="15" x14ac:dyDescent="0.25"/>
  <cols>
    <col min="1" max="2" width="9" style="40"/>
    <col min="3" max="3" width="6.375" style="40" customWidth="1"/>
    <col min="4" max="4" width="11.5" style="40" customWidth="1"/>
    <col min="5" max="5" width="9" style="40"/>
    <col min="6" max="6" width="7.375" style="40" customWidth="1"/>
    <col min="7" max="7" width="14.125" style="40" customWidth="1"/>
    <col min="8" max="8" width="9.375" style="40" customWidth="1"/>
    <col min="9" max="9" width="11.375" style="40" customWidth="1"/>
    <col min="10" max="10" width="14.875" style="40" customWidth="1"/>
    <col min="11" max="11" width="8.25" style="40" customWidth="1"/>
    <col min="12" max="12" width="9.125" style="40" bestFit="1" customWidth="1"/>
    <col min="13" max="13" width="12.5" style="40" customWidth="1"/>
    <col min="14" max="14" width="25.375" style="40" bestFit="1" customWidth="1"/>
    <col min="15" max="15" width="25.75" style="40" bestFit="1" customWidth="1"/>
    <col min="16" max="16" width="10.5" style="40" bestFit="1" customWidth="1"/>
    <col min="17" max="16384" width="9" style="40"/>
  </cols>
  <sheetData>
    <row r="1" spans="1:16" s="1" customFormat="1" ht="74.25" customHeight="1" x14ac:dyDescent="0.25">
      <c r="A1" s="34" t="s">
        <v>128</v>
      </c>
      <c r="B1" s="34" t="s">
        <v>0</v>
      </c>
      <c r="C1" s="34" t="s">
        <v>1</v>
      </c>
      <c r="D1" s="34" t="s">
        <v>84</v>
      </c>
      <c r="E1" s="34" t="s">
        <v>85</v>
      </c>
      <c r="F1" s="34" t="s">
        <v>2</v>
      </c>
      <c r="G1" s="34" t="s">
        <v>3</v>
      </c>
      <c r="H1" s="34" t="s">
        <v>4</v>
      </c>
      <c r="I1" s="34" t="s">
        <v>86</v>
      </c>
      <c r="J1" s="34" t="s">
        <v>87</v>
      </c>
      <c r="K1" s="34" t="s">
        <v>5</v>
      </c>
      <c r="L1" s="34" t="s">
        <v>6</v>
      </c>
      <c r="M1" s="34" t="s">
        <v>7</v>
      </c>
      <c r="N1" s="34" t="s">
        <v>8</v>
      </c>
      <c r="O1" s="34" t="s">
        <v>9</v>
      </c>
      <c r="P1" s="34" t="s">
        <v>10</v>
      </c>
    </row>
    <row r="2" spans="1:16" s="79" customFormat="1" x14ac:dyDescent="0.25">
      <c r="A2" s="80" t="s">
        <v>26</v>
      </c>
      <c r="B2" s="81" t="s">
        <v>11</v>
      </c>
      <c r="C2" s="81" t="s">
        <v>27</v>
      </c>
      <c r="D2" s="81" t="s">
        <v>25</v>
      </c>
      <c r="E2" s="80" t="s">
        <v>12</v>
      </c>
      <c r="F2" s="81" t="s">
        <v>22</v>
      </c>
      <c r="G2" s="81" t="s">
        <v>13</v>
      </c>
      <c r="H2" s="80" t="s">
        <v>28</v>
      </c>
      <c r="I2" s="80" t="s">
        <v>29</v>
      </c>
      <c r="J2" s="80" t="s">
        <v>30</v>
      </c>
      <c r="K2" s="80" t="s">
        <v>14</v>
      </c>
      <c r="L2" s="82">
        <v>313.95999999999998</v>
      </c>
      <c r="M2" s="80" t="s">
        <v>15</v>
      </c>
      <c r="N2" s="80" t="s">
        <v>16</v>
      </c>
      <c r="O2" s="80" t="s">
        <v>31</v>
      </c>
      <c r="P2" s="83">
        <v>42536</v>
      </c>
    </row>
    <row r="3" spans="1:16" x14ac:dyDescent="0.25">
      <c r="A3" s="35" t="s">
        <v>32</v>
      </c>
      <c r="B3" s="36" t="s">
        <v>11</v>
      </c>
      <c r="C3" s="36" t="s">
        <v>27</v>
      </c>
      <c r="D3" s="36" t="s">
        <v>33</v>
      </c>
      <c r="E3" s="35" t="s">
        <v>12</v>
      </c>
      <c r="F3" s="36" t="s">
        <v>22</v>
      </c>
      <c r="G3" s="36" t="s">
        <v>19</v>
      </c>
      <c r="H3" s="35" t="s">
        <v>34</v>
      </c>
      <c r="I3" s="35" t="s">
        <v>35</v>
      </c>
      <c r="J3" s="35" t="s">
        <v>36</v>
      </c>
      <c r="K3" s="35" t="s">
        <v>18</v>
      </c>
      <c r="L3" s="68">
        <v>1131.2</v>
      </c>
      <c r="M3" s="35" t="s">
        <v>15</v>
      </c>
      <c r="N3" s="35" t="s">
        <v>16</v>
      </c>
      <c r="O3" s="35" t="s">
        <v>37</v>
      </c>
      <c r="P3" s="69">
        <v>42348</v>
      </c>
    </row>
    <row r="4" spans="1:16" x14ac:dyDescent="0.25">
      <c r="A4" s="35" t="s">
        <v>38</v>
      </c>
      <c r="B4" s="36" t="s">
        <v>11</v>
      </c>
      <c r="C4" s="36" t="s">
        <v>27</v>
      </c>
      <c r="D4" s="36" t="s">
        <v>24</v>
      </c>
      <c r="E4" s="35" t="s">
        <v>12</v>
      </c>
      <c r="F4" s="36" t="s">
        <v>22</v>
      </c>
      <c r="G4" s="36" t="s">
        <v>17</v>
      </c>
      <c r="H4" s="35" t="s">
        <v>39</v>
      </c>
      <c r="I4" s="35" t="s">
        <v>29</v>
      </c>
      <c r="J4" s="35" t="s">
        <v>30</v>
      </c>
      <c r="K4" s="35" t="s">
        <v>18</v>
      </c>
      <c r="L4" s="68">
        <v>1142.92</v>
      </c>
      <c r="M4" s="35" t="s">
        <v>15</v>
      </c>
      <c r="N4" s="35" t="s">
        <v>16</v>
      </c>
      <c r="O4" s="35" t="s">
        <v>40</v>
      </c>
      <c r="P4" s="69">
        <v>42472</v>
      </c>
    </row>
    <row r="5" spans="1:16" x14ac:dyDescent="0.25">
      <c r="A5" s="35" t="s">
        <v>38</v>
      </c>
      <c r="B5" s="36" t="s">
        <v>11</v>
      </c>
      <c r="C5" s="36" t="s">
        <v>27</v>
      </c>
      <c r="D5" s="36" t="s">
        <v>33</v>
      </c>
      <c r="E5" s="35" t="s">
        <v>12</v>
      </c>
      <c r="F5" s="36" t="s">
        <v>22</v>
      </c>
      <c r="G5" s="36" t="s">
        <v>19</v>
      </c>
      <c r="H5" s="35" t="s">
        <v>28</v>
      </c>
      <c r="I5" s="35" t="s">
        <v>35</v>
      </c>
      <c r="J5" s="35" t="s">
        <v>36</v>
      </c>
      <c r="K5" s="35" t="s">
        <v>18</v>
      </c>
      <c r="L5" s="68">
        <v>755.97</v>
      </c>
      <c r="M5" s="35" t="s">
        <v>15</v>
      </c>
      <c r="N5" s="35" t="s">
        <v>16</v>
      </c>
      <c r="O5" s="35" t="s">
        <v>41</v>
      </c>
      <c r="P5" s="69">
        <v>42472</v>
      </c>
    </row>
    <row r="6" spans="1:16" x14ac:dyDescent="0.25">
      <c r="A6" s="35" t="s">
        <v>38</v>
      </c>
      <c r="B6" s="36" t="s">
        <v>11</v>
      </c>
      <c r="C6" s="36" t="s">
        <v>27</v>
      </c>
      <c r="D6" s="36" t="s">
        <v>42</v>
      </c>
      <c r="E6" s="35" t="s">
        <v>12</v>
      </c>
      <c r="F6" s="36" t="s">
        <v>22</v>
      </c>
      <c r="G6" s="36" t="s">
        <v>13</v>
      </c>
      <c r="H6" s="35" t="s">
        <v>43</v>
      </c>
      <c r="I6" s="35" t="s">
        <v>29</v>
      </c>
      <c r="J6" s="35" t="s">
        <v>30</v>
      </c>
      <c r="K6" s="35" t="s">
        <v>18</v>
      </c>
      <c r="L6" s="68">
        <v>527.20000000000005</v>
      </c>
      <c r="M6" s="35" t="s">
        <v>15</v>
      </c>
      <c r="N6" s="35" t="s">
        <v>16</v>
      </c>
      <c r="O6" s="35" t="s">
        <v>44</v>
      </c>
      <c r="P6" s="69">
        <v>42472</v>
      </c>
    </row>
    <row r="7" spans="1:16" x14ac:dyDescent="0.25">
      <c r="A7" s="35" t="s">
        <v>26</v>
      </c>
      <c r="B7" s="36" t="s">
        <v>11</v>
      </c>
      <c r="C7" s="36" t="s">
        <v>27</v>
      </c>
      <c r="D7" s="36" t="s">
        <v>25</v>
      </c>
      <c r="E7" s="35" t="s">
        <v>12</v>
      </c>
      <c r="F7" s="36" t="s">
        <v>22</v>
      </c>
      <c r="G7" s="36" t="s">
        <v>13</v>
      </c>
      <c r="H7" s="35" t="s">
        <v>39</v>
      </c>
      <c r="I7" s="35" t="s">
        <v>29</v>
      </c>
      <c r="J7" s="35" t="s">
        <v>30</v>
      </c>
      <c r="K7" s="35" t="s">
        <v>14</v>
      </c>
      <c r="L7" s="68">
        <v>313.95999999999998</v>
      </c>
      <c r="M7" s="35" t="s">
        <v>15</v>
      </c>
      <c r="N7" s="35" t="s">
        <v>16</v>
      </c>
      <c r="O7" s="35" t="s">
        <v>45</v>
      </c>
      <c r="P7" s="69">
        <v>42536</v>
      </c>
    </row>
    <row r="8" spans="1:16" x14ac:dyDescent="0.25">
      <c r="A8" s="35" t="s">
        <v>26</v>
      </c>
      <c r="B8" s="36" t="s">
        <v>11</v>
      </c>
      <c r="C8" s="36" t="s">
        <v>27</v>
      </c>
      <c r="D8" s="36" t="s">
        <v>46</v>
      </c>
      <c r="E8" s="35" t="s">
        <v>12</v>
      </c>
      <c r="F8" s="36" t="s">
        <v>22</v>
      </c>
      <c r="G8" s="36" t="s">
        <v>21</v>
      </c>
      <c r="H8" s="35" t="s">
        <v>47</v>
      </c>
      <c r="I8" s="35" t="s">
        <v>12</v>
      </c>
      <c r="J8" s="35" t="s">
        <v>48</v>
      </c>
      <c r="K8" s="35" t="s">
        <v>18</v>
      </c>
      <c r="L8" s="68">
        <v>645.20000000000005</v>
      </c>
      <c r="M8" s="35" t="s">
        <v>15</v>
      </c>
      <c r="N8" s="35" t="s">
        <v>16</v>
      </c>
      <c r="O8" s="35" t="s">
        <v>49</v>
      </c>
      <c r="P8" s="69">
        <v>42536</v>
      </c>
    </row>
    <row r="9" spans="1:16" x14ac:dyDescent="0.25">
      <c r="A9" s="35" t="s">
        <v>50</v>
      </c>
      <c r="B9" s="36" t="s">
        <v>11</v>
      </c>
      <c r="C9" s="36" t="s">
        <v>27</v>
      </c>
      <c r="D9" s="36" t="s">
        <v>51</v>
      </c>
      <c r="E9" s="35" t="s">
        <v>12</v>
      </c>
      <c r="F9" s="36" t="s">
        <v>22</v>
      </c>
      <c r="G9" s="36" t="s">
        <v>13</v>
      </c>
      <c r="H9" s="35" t="s">
        <v>12</v>
      </c>
      <c r="I9" s="35" t="s">
        <v>12</v>
      </c>
      <c r="J9" s="35" t="s">
        <v>23</v>
      </c>
      <c r="K9" s="35" t="s">
        <v>14</v>
      </c>
      <c r="L9" s="68">
        <v>386.37</v>
      </c>
      <c r="M9" s="35" t="s">
        <v>15</v>
      </c>
      <c r="N9" s="35" t="s">
        <v>16</v>
      </c>
      <c r="O9" s="35" t="s">
        <v>52</v>
      </c>
      <c r="P9" s="69">
        <v>42563</v>
      </c>
    </row>
    <row r="10" spans="1:16" x14ac:dyDescent="0.25">
      <c r="A10" s="35" t="s">
        <v>53</v>
      </c>
      <c r="B10" s="36" t="s">
        <v>11</v>
      </c>
      <c r="C10" s="36" t="s">
        <v>27</v>
      </c>
      <c r="D10" s="36" t="s">
        <v>33</v>
      </c>
      <c r="E10" s="35" t="s">
        <v>12</v>
      </c>
      <c r="F10" s="36" t="s">
        <v>22</v>
      </c>
      <c r="G10" s="36" t="s">
        <v>19</v>
      </c>
      <c r="H10" s="35" t="s">
        <v>39</v>
      </c>
      <c r="I10" s="35" t="s">
        <v>35</v>
      </c>
      <c r="J10" s="35" t="s">
        <v>54</v>
      </c>
      <c r="K10" s="35" t="s">
        <v>14</v>
      </c>
      <c r="L10" s="68">
        <v>383.2</v>
      </c>
      <c r="M10" s="35" t="s">
        <v>15</v>
      </c>
      <c r="N10" s="35" t="s">
        <v>16</v>
      </c>
      <c r="O10" s="35" t="s">
        <v>55</v>
      </c>
      <c r="P10" s="69">
        <v>42228</v>
      </c>
    </row>
    <row r="11" spans="1:16" x14ac:dyDescent="0.25">
      <c r="A11" s="35" t="s">
        <v>50</v>
      </c>
      <c r="B11" s="36" t="s">
        <v>11</v>
      </c>
      <c r="C11" s="36" t="s">
        <v>27</v>
      </c>
      <c r="D11" s="36" t="s">
        <v>51</v>
      </c>
      <c r="E11" s="35" t="s">
        <v>12</v>
      </c>
      <c r="F11" s="36" t="s">
        <v>22</v>
      </c>
      <c r="G11" s="36" t="s">
        <v>13</v>
      </c>
      <c r="H11" s="35" t="s">
        <v>12</v>
      </c>
      <c r="I11" s="35" t="s">
        <v>12</v>
      </c>
      <c r="J11" s="35" t="s">
        <v>23</v>
      </c>
      <c r="K11" s="35" t="s">
        <v>14</v>
      </c>
      <c r="L11" s="68">
        <v>396.38</v>
      </c>
      <c r="M11" s="35" t="s">
        <v>15</v>
      </c>
      <c r="N11" s="35" t="s">
        <v>16</v>
      </c>
      <c r="O11" s="35" t="s">
        <v>56</v>
      </c>
      <c r="P11" s="69">
        <v>42563</v>
      </c>
    </row>
    <row r="12" spans="1:16" x14ac:dyDescent="0.25">
      <c r="A12" s="35" t="s">
        <v>57</v>
      </c>
      <c r="B12" s="36" t="s">
        <v>11</v>
      </c>
      <c r="C12" s="36" t="s">
        <v>27</v>
      </c>
      <c r="D12" s="36" t="s">
        <v>46</v>
      </c>
      <c r="E12" s="35" t="s">
        <v>12</v>
      </c>
      <c r="F12" s="36" t="s">
        <v>22</v>
      </c>
      <c r="G12" s="36" t="s">
        <v>21</v>
      </c>
      <c r="H12" s="35" t="s">
        <v>47</v>
      </c>
      <c r="I12" s="35" t="s">
        <v>12</v>
      </c>
      <c r="J12" s="35" t="s">
        <v>58</v>
      </c>
      <c r="K12" s="35" t="s">
        <v>18</v>
      </c>
      <c r="L12" s="68">
        <v>1124.2</v>
      </c>
      <c r="M12" s="35" t="s">
        <v>15</v>
      </c>
      <c r="N12" s="35" t="s">
        <v>16</v>
      </c>
      <c r="O12" s="35" t="s">
        <v>59</v>
      </c>
      <c r="P12" s="69">
        <v>42290</v>
      </c>
    </row>
    <row r="13" spans="1:16" x14ac:dyDescent="0.25">
      <c r="A13" s="35" t="s">
        <v>57</v>
      </c>
      <c r="B13" s="36" t="s">
        <v>11</v>
      </c>
      <c r="C13" s="36" t="s">
        <v>27</v>
      </c>
      <c r="D13" s="36" t="s">
        <v>46</v>
      </c>
      <c r="E13" s="35" t="s">
        <v>12</v>
      </c>
      <c r="F13" s="36" t="s">
        <v>22</v>
      </c>
      <c r="G13" s="36" t="s">
        <v>21</v>
      </c>
      <c r="H13" s="35" t="s">
        <v>47</v>
      </c>
      <c r="I13" s="35" t="s">
        <v>12</v>
      </c>
      <c r="J13" s="35" t="s">
        <v>58</v>
      </c>
      <c r="K13" s="35" t="s">
        <v>18</v>
      </c>
      <c r="L13" s="68">
        <v>1124.2</v>
      </c>
      <c r="M13" s="35" t="s">
        <v>15</v>
      </c>
      <c r="N13" s="35" t="s">
        <v>16</v>
      </c>
      <c r="O13" s="35" t="s">
        <v>60</v>
      </c>
      <c r="P13" s="69">
        <v>42290</v>
      </c>
    </row>
    <row r="14" spans="1:16" x14ac:dyDescent="0.25">
      <c r="A14" s="35" t="s">
        <v>57</v>
      </c>
      <c r="B14" s="36" t="s">
        <v>11</v>
      </c>
      <c r="C14" s="36" t="s">
        <v>27</v>
      </c>
      <c r="D14" s="36" t="s">
        <v>33</v>
      </c>
      <c r="E14" s="35" t="s">
        <v>12</v>
      </c>
      <c r="F14" s="36" t="s">
        <v>22</v>
      </c>
      <c r="G14" s="36" t="s">
        <v>19</v>
      </c>
      <c r="H14" s="35" t="s">
        <v>39</v>
      </c>
      <c r="I14" s="35" t="s">
        <v>35</v>
      </c>
      <c r="J14" s="35" t="s">
        <v>54</v>
      </c>
      <c r="K14" s="35" t="s">
        <v>14</v>
      </c>
      <c r="L14" s="68">
        <v>419.40000000000003</v>
      </c>
      <c r="M14" s="35" t="s">
        <v>15</v>
      </c>
      <c r="N14" s="35" t="s">
        <v>16</v>
      </c>
      <c r="O14" s="35" t="s">
        <v>61</v>
      </c>
      <c r="P14" s="69">
        <v>42290</v>
      </c>
    </row>
    <row r="15" spans="1:16" x14ac:dyDescent="0.25">
      <c r="A15" s="35" t="s">
        <v>62</v>
      </c>
      <c r="B15" s="36" t="s">
        <v>11</v>
      </c>
      <c r="C15" s="36" t="s">
        <v>27</v>
      </c>
      <c r="D15" s="36" t="s">
        <v>46</v>
      </c>
      <c r="E15" s="35" t="s">
        <v>12</v>
      </c>
      <c r="F15" s="36" t="s">
        <v>22</v>
      </c>
      <c r="G15" s="36" t="s">
        <v>21</v>
      </c>
      <c r="H15" s="35" t="s">
        <v>47</v>
      </c>
      <c r="I15" s="35" t="s">
        <v>12</v>
      </c>
      <c r="J15" s="35" t="s">
        <v>58</v>
      </c>
      <c r="K15" s="35" t="s">
        <v>18</v>
      </c>
      <c r="L15" s="68">
        <v>719.2</v>
      </c>
      <c r="M15" s="35" t="s">
        <v>15</v>
      </c>
      <c r="N15" s="35" t="s">
        <v>16</v>
      </c>
      <c r="O15" s="35" t="s">
        <v>63</v>
      </c>
      <c r="P15" s="69">
        <v>42300</v>
      </c>
    </row>
    <row r="16" spans="1:16" x14ac:dyDescent="0.25">
      <c r="A16" s="35" t="s">
        <v>62</v>
      </c>
      <c r="B16" s="36" t="s">
        <v>11</v>
      </c>
      <c r="C16" s="36" t="s">
        <v>27</v>
      </c>
      <c r="D16" s="36" t="s">
        <v>46</v>
      </c>
      <c r="E16" s="35" t="s">
        <v>12</v>
      </c>
      <c r="F16" s="36" t="s">
        <v>22</v>
      </c>
      <c r="G16" s="36" t="s">
        <v>21</v>
      </c>
      <c r="H16" s="35" t="s">
        <v>47</v>
      </c>
      <c r="I16" s="35" t="s">
        <v>12</v>
      </c>
      <c r="J16" s="35" t="s">
        <v>58</v>
      </c>
      <c r="K16" s="35" t="s">
        <v>18</v>
      </c>
      <c r="L16" s="68">
        <v>719.2</v>
      </c>
      <c r="M16" s="35" t="s">
        <v>15</v>
      </c>
      <c r="N16" s="35" t="s">
        <v>16</v>
      </c>
      <c r="O16" s="35" t="s">
        <v>64</v>
      </c>
      <c r="P16" s="69">
        <v>42300</v>
      </c>
    </row>
    <row r="17" spans="1:16" x14ac:dyDescent="0.25">
      <c r="A17" s="35" t="s">
        <v>62</v>
      </c>
      <c r="B17" s="36" t="s">
        <v>11</v>
      </c>
      <c r="C17" s="36" t="s">
        <v>27</v>
      </c>
      <c r="D17" s="36" t="s">
        <v>46</v>
      </c>
      <c r="E17" s="35" t="s">
        <v>12</v>
      </c>
      <c r="F17" s="36" t="s">
        <v>22</v>
      </c>
      <c r="G17" s="36" t="s">
        <v>21</v>
      </c>
      <c r="H17" s="35" t="s">
        <v>47</v>
      </c>
      <c r="I17" s="35" t="s">
        <v>12</v>
      </c>
      <c r="J17" s="35" t="s">
        <v>58</v>
      </c>
      <c r="K17" s="35" t="s">
        <v>18</v>
      </c>
      <c r="L17" s="68">
        <v>719.2</v>
      </c>
      <c r="M17" s="35" t="s">
        <v>15</v>
      </c>
      <c r="N17" s="35" t="s">
        <v>16</v>
      </c>
      <c r="O17" s="35" t="s">
        <v>65</v>
      </c>
      <c r="P17" s="69">
        <v>42300</v>
      </c>
    </row>
    <row r="18" spans="1:16" x14ac:dyDescent="0.25">
      <c r="A18" s="35" t="s">
        <v>62</v>
      </c>
      <c r="B18" s="36" t="s">
        <v>11</v>
      </c>
      <c r="C18" s="36" t="s">
        <v>27</v>
      </c>
      <c r="D18" s="36" t="s">
        <v>46</v>
      </c>
      <c r="E18" s="35" t="s">
        <v>12</v>
      </c>
      <c r="F18" s="36" t="s">
        <v>22</v>
      </c>
      <c r="G18" s="36" t="s">
        <v>21</v>
      </c>
      <c r="H18" s="35" t="s">
        <v>47</v>
      </c>
      <c r="I18" s="35" t="s">
        <v>12</v>
      </c>
      <c r="J18" s="35" t="s">
        <v>58</v>
      </c>
      <c r="K18" s="35" t="s">
        <v>18</v>
      </c>
      <c r="L18" s="68">
        <v>719.2</v>
      </c>
      <c r="M18" s="35" t="s">
        <v>15</v>
      </c>
      <c r="N18" s="35" t="s">
        <v>16</v>
      </c>
      <c r="O18" s="35" t="s">
        <v>66</v>
      </c>
      <c r="P18" s="69">
        <v>42300</v>
      </c>
    </row>
    <row r="19" spans="1:16" x14ac:dyDescent="0.25">
      <c r="A19" s="35" t="s">
        <v>62</v>
      </c>
      <c r="B19" s="36" t="s">
        <v>11</v>
      </c>
      <c r="C19" s="36" t="s">
        <v>27</v>
      </c>
      <c r="D19" s="36" t="s">
        <v>46</v>
      </c>
      <c r="E19" s="35" t="s">
        <v>12</v>
      </c>
      <c r="F19" s="36" t="s">
        <v>22</v>
      </c>
      <c r="G19" s="36" t="s">
        <v>21</v>
      </c>
      <c r="H19" s="35" t="s">
        <v>47</v>
      </c>
      <c r="I19" s="35" t="s">
        <v>12</v>
      </c>
      <c r="J19" s="35" t="s">
        <v>58</v>
      </c>
      <c r="K19" s="35" t="s">
        <v>18</v>
      </c>
      <c r="L19" s="68">
        <v>719.2</v>
      </c>
      <c r="M19" s="35" t="s">
        <v>15</v>
      </c>
      <c r="N19" s="35" t="s">
        <v>16</v>
      </c>
      <c r="O19" s="35" t="s">
        <v>67</v>
      </c>
      <c r="P19" s="69">
        <v>42300</v>
      </c>
    </row>
    <row r="20" spans="1:16" x14ac:dyDescent="0.25">
      <c r="A20" s="35" t="s">
        <v>62</v>
      </c>
      <c r="B20" s="36" t="s">
        <v>11</v>
      </c>
      <c r="C20" s="36" t="s">
        <v>27</v>
      </c>
      <c r="D20" s="36" t="s">
        <v>46</v>
      </c>
      <c r="E20" s="35" t="s">
        <v>12</v>
      </c>
      <c r="F20" s="36" t="s">
        <v>22</v>
      </c>
      <c r="G20" s="36" t="s">
        <v>21</v>
      </c>
      <c r="H20" s="35" t="s">
        <v>47</v>
      </c>
      <c r="I20" s="35" t="s">
        <v>12</v>
      </c>
      <c r="J20" s="35" t="s">
        <v>58</v>
      </c>
      <c r="K20" s="35" t="s">
        <v>18</v>
      </c>
      <c r="L20" s="68">
        <v>719.2</v>
      </c>
      <c r="M20" s="35" t="s">
        <v>15</v>
      </c>
      <c r="N20" s="35" t="s">
        <v>16</v>
      </c>
      <c r="O20" s="35" t="s">
        <v>68</v>
      </c>
      <c r="P20" s="69">
        <v>42300</v>
      </c>
    </row>
    <row r="21" spans="1:16" x14ac:dyDescent="0.25">
      <c r="A21" s="35" t="s">
        <v>62</v>
      </c>
      <c r="B21" s="36" t="s">
        <v>11</v>
      </c>
      <c r="C21" s="36" t="s">
        <v>27</v>
      </c>
      <c r="D21" s="36" t="s">
        <v>46</v>
      </c>
      <c r="E21" s="35" t="s">
        <v>12</v>
      </c>
      <c r="F21" s="36" t="s">
        <v>22</v>
      </c>
      <c r="G21" s="36" t="s">
        <v>21</v>
      </c>
      <c r="H21" s="35" t="s">
        <v>47</v>
      </c>
      <c r="I21" s="35" t="s">
        <v>12</v>
      </c>
      <c r="J21" s="35" t="s">
        <v>58</v>
      </c>
      <c r="K21" s="35" t="s">
        <v>18</v>
      </c>
      <c r="L21" s="68">
        <v>719.2</v>
      </c>
      <c r="M21" s="35" t="s">
        <v>15</v>
      </c>
      <c r="N21" s="35" t="s">
        <v>16</v>
      </c>
      <c r="O21" s="35" t="s">
        <v>69</v>
      </c>
      <c r="P21" s="69">
        <v>42300</v>
      </c>
    </row>
    <row r="22" spans="1:16" x14ac:dyDescent="0.25">
      <c r="A22" s="35" t="s">
        <v>70</v>
      </c>
      <c r="B22" s="36" t="s">
        <v>11</v>
      </c>
      <c r="C22" s="36" t="s">
        <v>27</v>
      </c>
      <c r="D22" s="36" t="s">
        <v>51</v>
      </c>
      <c r="E22" s="35" t="s">
        <v>12</v>
      </c>
      <c r="F22" s="36" t="s">
        <v>22</v>
      </c>
      <c r="G22" s="36" t="s">
        <v>13</v>
      </c>
      <c r="H22" s="35" t="s">
        <v>12</v>
      </c>
      <c r="I22" s="35" t="s">
        <v>12</v>
      </c>
      <c r="J22" s="35" t="s">
        <v>23</v>
      </c>
      <c r="K22" s="35" t="s">
        <v>14</v>
      </c>
      <c r="L22" s="68">
        <v>227.96</v>
      </c>
      <c r="M22" s="35" t="s">
        <v>15</v>
      </c>
      <c r="N22" s="35" t="s">
        <v>16</v>
      </c>
      <c r="O22" s="35" t="s">
        <v>71</v>
      </c>
      <c r="P22" s="69">
        <v>42419</v>
      </c>
    </row>
    <row r="23" spans="1:16" x14ac:dyDescent="0.25">
      <c r="A23" s="35" t="s">
        <v>70</v>
      </c>
      <c r="B23" s="36" t="s">
        <v>11</v>
      </c>
      <c r="C23" s="36" t="s">
        <v>27</v>
      </c>
      <c r="D23" s="36" t="s">
        <v>51</v>
      </c>
      <c r="E23" s="35" t="s">
        <v>12</v>
      </c>
      <c r="F23" s="36" t="s">
        <v>22</v>
      </c>
      <c r="G23" s="36" t="s">
        <v>13</v>
      </c>
      <c r="H23" s="35" t="s">
        <v>12</v>
      </c>
      <c r="I23" s="35" t="s">
        <v>12</v>
      </c>
      <c r="J23" s="35" t="s">
        <v>23</v>
      </c>
      <c r="K23" s="35" t="s">
        <v>14</v>
      </c>
      <c r="L23" s="68">
        <v>243.96</v>
      </c>
      <c r="M23" s="35" t="s">
        <v>15</v>
      </c>
      <c r="N23" s="35" t="s">
        <v>16</v>
      </c>
      <c r="O23" s="35" t="s">
        <v>72</v>
      </c>
      <c r="P23" s="69">
        <v>42419</v>
      </c>
    </row>
    <row r="24" spans="1:16" x14ac:dyDescent="0.25">
      <c r="A24" s="35" t="s">
        <v>70</v>
      </c>
      <c r="B24" s="36" t="s">
        <v>11</v>
      </c>
      <c r="C24" s="36" t="s">
        <v>27</v>
      </c>
      <c r="D24" s="36" t="s">
        <v>51</v>
      </c>
      <c r="E24" s="35" t="s">
        <v>12</v>
      </c>
      <c r="F24" s="36" t="s">
        <v>22</v>
      </c>
      <c r="G24" s="36" t="s">
        <v>13</v>
      </c>
      <c r="H24" s="35" t="s">
        <v>12</v>
      </c>
      <c r="I24" s="35" t="s">
        <v>12</v>
      </c>
      <c r="J24" s="35" t="s">
        <v>23</v>
      </c>
      <c r="K24" s="35" t="s">
        <v>14</v>
      </c>
      <c r="L24" s="68">
        <v>455.92</v>
      </c>
      <c r="M24" s="35" t="s">
        <v>15</v>
      </c>
      <c r="N24" s="35" t="s">
        <v>16</v>
      </c>
      <c r="O24" s="35" t="s">
        <v>73</v>
      </c>
      <c r="P24" s="69">
        <v>42419</v>
      </c>
    </row>
    <row r="25" spans="1:16" x14ac:dyDescent="0.25">
      <c r="A25" s="35" t="s">
        <v>74</v>
      </c>
      <c r="B25" s="36" t="s">
        <v>11</v>
      </c>
      <c r="C25" s="36" t="s">
        <v>27</v>
      </c>
      <c r="D25" s="36" t="s">
        <v>33</v>
      </c>
      <c r="E25" s="35" t="s">
        <v>12</v>
      </c>
      <c r="F25" s="36" t="s">
        <v>22</v>
      </c>
      <c r="G25" s="36" t="s">
        <v>19</v>
      </c>
      <c r="H25" s="35" t="s">
        <v>39</v>
      </c>
      <c r="I25" s="35" t="s">
        <v>35</v>
      </c>
      <c r="J25" s="35" t="s">
        <v>36</v>
      </c>
      <c r="K25" s="35" t="s">
        <v>14</v>
      </c>
      <c r="L25" s="68">
        <v>419.40000000000003</v>
      </c>
      <c r="M25" s="35" t="s">
        <v>15</v>
      </c>
      <c r="N25" s="35" t="s">
        <v>16</v>
      </c>
      <c r="O25" s="35" t="s">
        <v>75</v>
      </c>
      <c r="P25" s="69">
        <v>42321</v>
      </c>
    </row>
    <row r="26" spans="1:16" x14ac:dyDescent="0.25">
      <c r="A26" s="35" t="s">
        <v>70</v>
      </c>
      <c r="B26" s="36" t="s">
        <v>11</v>
      </c>
      <c r="C26" s="36" t="s">
        <v>27</v>
      </c>
      <c r="D26" s="36" t="s">
        <v>51</v>
      </c>
      <c r="E26" s="35" t="s">
        <v>12</v>
      </c>
      <c r="F26" s="36" t="s">
        <v>22</v>
      </c>
      <c r="G26" s="36" t="s">
        <v>13</v>
      </c>
      <c r="H26" s="35" t="s">
        <v>12</v>
      </c>
      <c r="I26" s="35" t="s">
        <v>12</v>
      </c>
      <c r="J26" s="35" t="s">
        <v>23</v>
      </c>
      <c r="K26" s="35" t="s">
        <v>14</v>
      </c>
      <c r="L26" s="68">
        <v>455.92</v>
      </c>
      <c r="M26" s="35" t="s">
        <v>15</v>
      </c>
      <c r="N26" s="35" t="s">
        <v>16</v>
      </c>
      <c r="O26" s="35" t="s">
        <v>76</v>
      </c>
      <c r="P26" s="69">
        <v>42419</v>
      </c>
    </row>
    <row r="27" spans="1:16" x14ac:dyDescent="0.25">
      <c r="A27" s="35" t="s">
        <v>50</v>
      </c>
      <c r="B27" s="36" t="s">
        <v>11</v>
      </c>
      <c r="C27" s="36" t="s">
        <v>27</v>
      </c>
      <c r="D27" s="36" t="s">
        <v>51</v>
      </c>
      <c r="E27" s="35" t="s">
        <v>12</v>
      </c>
      <c r="F27" s="36" t="s">
        <v>22</v>
      </c>
      <c r="G27" s="36" t="s">
        <v>13</v>
      </c>
      <c r="H27" s="35" t="s">
        <v>12</v>
      </c>
      <c r="I27" s="35" t="s">
        <v>12</v>
      </c>
      <c r="J27" s="35" t="s">
        <v>23</v>
      </c>
      <c r="K27" s="35" t="s">
        <v>14</v>
      </c>
      <c r="L27" s="68">
        <v>403.91</v>
      </c>
      <c r="M27" s="35" t="s">
        <v>15</v>
      </c>
      <c r="N27" s="35" t="s">
        <v>16</v>
      </c>
      <c r="O27" s="35" t="s">
        <v>77</v>
      </c>
      <c r="P27" s="69">
        <v>42563</v>
      </c>
    </row>
    <row r="28" spans="1:16" x14ac:dyDescent="0.25">
      <c r="A28" s="35" t="s">
        <v>32</v>
      </c>
      <c r="B28" s="36" t="s">
        <v>11</v>
      </c>
      <c r="C28" s="36" t="s">
        <v>27</v>
      </c>
      <c r="D28" s="36" t="s">
        <v>46</v>
      </c>
      <c r="E28" s="35" t="s">
        <v>12</v>
      </c>
      <c r="F28" s="36" t="s">
        <v>22</v>
      </c>
      <c r="G28" s="36" t="s">
        <v>21</v>
      </c>
      <c r="H28" s="35" t="s">
        <v>47</v>
      </c>
      <c r="I28" s="35" t="s">
        <v>12</v>
      </c>
      <c r="J28" s="35" t="s">
        <v>48</v>
      </c>
      <c r="K28" s="35" t="s">
        <v>18</v>
      </c>
      <c r="L28" s="68">
        <v>1379.2</v>
      </c>
      <c r="M28" s="35" t="s">
        <v>15</v>
      </c>
      <c r="N28" s="35" t="s">
        <v>16</v>
      </c>
      <c r="O28" s="35" t="s">
        <v>78</v>
      </c>
      <c r="P28" s="69">
        <v>42348</v>
      </c>
    </row>
    <row r="29" spans="1:16" x14ac:dyDescent="0.25">
      <c r="A29" s="35" t="s">
        <v>50</v>
      </c>
      <c r="B29" s="36" t="s">
        <v>11</v>
      </c>
      <c r="C29" s="36" t="s">
        <v>27</v>
      </c>
      <c r="D29" s="36" t="s">
        <v>51</v>
      </c>
      <c r="E29" s="35" t="s">
        <v>12</v>
      </c>
      <c r="F29" s="36" t="s">
        <v>22</v>
      </c>
      <c r="G29" s="36" t="s">
        <v>13</v>
      </c>
      <c r="H29" s="35" t="s">
        <v>12</v>
      </c>
      <c r="I29" s="35" t="s">
        <v>12</v>
      </c>
      <c r="J29" s="35" t="s">
        <v>23</v>
      </c>
      <c r="K29" s="35" t="s">
        <v>14</v>
      </c>
      <c r="L29" s="68">
        <v>403.91</v>
      </c>
      <c r="M29" s="35" t="s">
        <v>15</v>
      </c>
      <c r="N29" s="35" t="s">
        <v>16</v>
      </c>
      <c r="O29" s="35" t="s">
        <v>79</v>
      </c>
      <c r="P29" s="69">
        <v>42563</v>
      </c>
    </row>
    <row r="30" spans="1:16" x14ac:dyDescent="0.25">
      <c r="A30" s="35"/>
      <c r="B30" s="36"/>
      <c r="C30" s="36" t="s">
        <v>88</v>
      </c>
      <c r="D30" s="36"/>
      <c r="E30" s="35"/>
      <c r="F30" s="36"/>
      <c r="G30" s="36"/>
      <c r="H30" s="35"/>
      <c r="I30" s="35"/>
      <c r="J30" s="35"/>
      <c r="K30" s="35"/>
      <c r="L30" s="68">
        <v>17688.740000000002</v>
      </c>
      <c r="M30" s="35"/>
      <c r="N30" s="35"/>
      <c r="O30" s="35"/>
      <c r="P30" s="69"/>
    </row>
    <row r="31" spans="1:16" x14ac:dyDescent="0.25">
      <c r="A31" s="37"/>
      <c r="B31" s="38"/>
      <c r="C31" s="38" t="s">
        <v>81</v>
      </c>
      <c r="D31" s="38"/>
      <c r="E31" s="37"/>
      <c r="F31" s="38"/>
      <c r="G31" s="38"/>
      <c r="H31" s="37"/>
      <c r="I31" s="37"/>
      <c r="J31" s="37"/>
      <c r="K31" s="37"/>
      <c r="L31" s="70">
        <v>17688.740000000002</v>
      </c>
      <c r="M31" s="37"/>
      <c r="N31" s="37"/>
      <c r="O31" s="37"/>
      <c r="P31" s="7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12" sqref="H12"/>
    </sheetView>
  </sheetViews>
  <sheetFormatPr defaultRowHeight="15" outlineLevelRow="3" x14ac:dyDescent="0.25"/>
  <cols>
    <col min="1" max="1" width="9.625" style="40" customWidth="1"/>
    <col min="2" max="2" width="10" style="40" customWidth="1"/>
    <col min="3" max="3" width="6.375" style="67" customWidth="1"/>
    <col min="4" max="4" width="11.5" style="40" customWidth="1"/>
    <col min="5" max="5" width="34.625" style="40" customWidth="1"/>
    <col min="6" max="6" width="11.75" style="40" bestFit="1" customWidth="1"/>
    <col min="7" max="7" width="14.125" style="40" customWidth="1"/>
    <col min="8" max="8" width="9.375" style="40" customWidth="1"/>
    <col min="9" max="9" width="11.375" style="40" customWidth="1"/>
    <col min="10" max="10" width="14.875" style="40" customWidth="1"/>
    <col min="11" max="11" width="8.25" style="40" customWidth="1"/>
    <col min="12" max="12" width="13.125" style="40" bestFit="1" customWidth="1"/>
    <col min="13" max="13" width="12.5" style="40" customWidth="1"/>
    <col min="14" max="16384" width="9" style="40"/>
  </cols>
  <sheetData>
    <row r="1" spans="1:10" ht="74.25" customHeight="1" x14ac:dyDescent="0.25">
      <c r="A1" s="46" t="s">
        <v>128</v>
      </c>
      <c r="B1" s="46" t="s">
        <v>95</v>
      </c>
      <c r="C1" s="46" t="s">
        <v>96</v>
      </c>
      <c r="D1" s="46" t="s">
        <v>97</v>
      </c>
      <c r="E1" s="46" t="s">
        <v>98</v>
      </c>
      <c r="F1" s="47" t="s">
        <v>99</v>
      </c>
      <c r="G1" s="47"/>
      <c r="H1" s="48" t="s">
        <v>100</v>
      </c>
      <c r="I1" s="49" t="s">
        <v>101</v>
      </c>
      <c r="J1" s="50" t="s">
        <v>102</v>
      </c>
    </row>
    <row r="2" spans="1:10" s="79" customFormat="1" ht="30" outlineLevel="3" x14ac:dyDescent="0.25">
      <c r="A2" s="3">
        <f>3650</f>
        <v>3650</v>
      </c>
      <c r="B2" s="3" t="str">
        <f>VLOOKUP($A2,[1]Sheet1!$A$2:$C$618,3,FALSE)</f>
        <v>431</v>
      </c>
      <c r="C2" s="51" t="s">
        <v>89</v>
      </c>
      <c r="D2" s="3">
        <f>2501</f>
        <v>2501</v>
      </c>
      <c r="E2" s="51" t="s">
        <v>90</v>
      </c>
      <c r="F2" s="78">
        <v>3598159</v>
      </c>
      <c r="G2" s="78"/>
      <c r="H2" s="53" t="str">
        <f>VLOOKUP($D2,[1]Sheet2!$A$6:$C$886,3,FALSE)</f>
        <v>General Fund</v>
      </c>
      <c r="I2" s="54">
        <f>SUM(F2:F3)/F5</f>
        <v>0.13894298116543075</v>
      </c>
      <c r="J2" s="3" t="s">
        <v>82</v>
      </c>
    </row>
    <row r="3" spans="1:10" outlineLevel="3" x14ac:dyDescent="0.25">
      <c r="A3" s="3">
        <f>3650</f>
        <v>3650</v>
      </c>
      <c r="B3" s="3" t="str">
        <f>VLOOKUP($A3,[1]Sheet1!$A$2:$C$618,3,FALSE)</f>
        <v>431</v>
      </c>
      <c r="C3" s="51" t="s">
        <v>89</v>
      </c>
      <c r="D3" s="3">
        <f>2510</f>
        <v>2510</v>
      </c>
      <c r="E3" s="51" t="s">
        <v>83</v>
      </c>
      <c r="F3" s="52">
        <v>-480129</v>
      </c>
      <c r="G3" s="52"/>
      <c r="H3" s="53" t="str">
        <f>VLOOKUP($D3,[1]Sheet2!$A$6:$C$886,3,FALSE)</f>
        <v>Reversion</v>
      </c>
      <c r="I3" s="55" t="s">
        <v>91</v>
      </c>
      <c r="J3" s="55" t="s">
        <v>91</v>
      </c>
    </row>
    <row r="4" spans="1:10" outlineLevel="3" x14ac:dyDescent="0.25">
      <c r="A4" s="13">
        <f>3650</f>
        <v>3650</v>
      </c>
      <c r="B4" s="13" t="str">
        <f>VLOOKUP($A4,[1]Sheet1!$A$2:$C$618,3,FALSE)</f>
        <v>431</v>
      </c>
      <c r="C4" s="56" t="s">
        <v>89</v>
      </c>
      <c r="D4" s="13">
        <f>3500</f>
        <v>3500</v>
      </c>
      <c r="E4" s="56" t="s">
        <v>92</v>
      </c>
      <c r="F4" s="57">
        <v>19323046</v>
      </c>
      <c r="G4" s="57"/>
      <c r="H4" s="58" t="str">
        <f>VLOOKUP($D4,[1]Sheet2!$A$6:$C$886,3,FALSE)</f>
        <v>Federal Funds</v>
      </c>
      <c r="I4" s="59">
        <f>F4/F5</f>
        <v>0.8610570188345692</v>
      </c>
      <c r="J4" s="13" t="s">
        <v>93</v>
      </c>
    </row>
    <row r="5" spans="1:10" outlineLevel="2" x14ac:dyDescent="0.25">
      <c r="A5" s="60" t="s">
        <v>80</v>
      </c>
      <c r="B5" s="61"/>
      <c r="C5" s="62"/>
      <c r="D5" s="61"/>
      <c r="E5" s="62"/>
      <c r="F5" s="63">
        <f>SUBTOTAL(9,F2:F4)</f>
        <v>22441076</v>
      </c>
      <c r="G5" s="64"/>
      <c r="H5" s="65"/>
      <c r="I5" s="66"/>
      <c r="J5" s="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Expenditures</vt:lpstr>
      <vt:lpstr>Closing Rev</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Atkins</dc:creator>
  <cp:lastModifiedBy>Teresa H. Carrillo</cp:lastModifiedBy>
  <cp:lastPrinted>2017-01-24T17:29:15Z</cp:lastPrinted>
  <dcterms:created xsi:type="dcterms:W3CDTF">2016-12-19T21:05:55Z</dcterms:created>
  <dcterms:modified xsi:type="dcterms:W3CDTF">2017-02-21T17:52:48Z</dcterms:modified>
</cp:coreProperties>
</file>